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\\HTPFP01\StaffUserData\Emma.Cassidy\Documents\"/>
    </mc:Choice>
  </mc:AlternateContent>
  <xr:revisionPtr revIDLastSave="0" documentId="13_ncr:1_{EEE914A8-A618-4BC4-A2B5-A5F0F4F87BD5}" xr6:coauthVersionLast="36" xr6:coauthVersionMax="36" xr10:uidLastSave="{00000000-0000-0000-0000-000000000000}"/>
  <bookViews>
    <workbookView xWindow="0" yWindow="0" windowWidth="24000" windowHeight="9405" xr2:uid="{ABB19DBC-8C8E-4E28-9695-07B9857733DA}"/>
  </bookViews>
  <sheets>
    <sheet name="PQ Results 202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C4" i="1"/>
  <c r="G4" i="1"/>
  <c r="B5" i="1"/>
  <c r="C5" i="1"/>
  <c r="F5" i="1"/>
  <c r="G5" i="1"/>
  <c r="B6" i="1"/>
  <c r="C6" i="1"/>
  <c r="G6" i="1" s="1"/>
  <c r="B7" i="1"/>
  <c r="C7" i="1"/>
  <c r="F7" i="1"/>
  <c r="G7" i="1" s="1"/>
  <c r="B8" i="1"/>
  <c r="G8" i="1" s="1"/>
  <c r="C8" i="1"/>
  <c r="B9" i="1"/>
  <c r="C9" i="1"/>
  <c r="G9" i="1" s="1"/>
  <c r="F30" i="1"/>
  <c r="E30" i="1"/>
  <c r="D30" i="1"/>
  <c r="G30" i="1" s="1"/>
  <c r="C30" i="1"/>
  <c r="B30" i="1"/>
  <c r="F29" i="1"/>
  <c r="D29" i="1"/>
  <c r="C29" i="1"/>
  <c r="G29" i="1" s="1"/>
  <c r="B29" i="1"/>
  <c r="D28" i="1"/>
  <c r="C28" i="1"/>
  <c r="B28" i="1"/>
  <c r="G28" i="1" s="1"/>
  <c r="G27" i="1"/>
  <c r="F27" i="1"/>
  <c r="D27" i="1"/>
  <c r="C27" i="1"/>
  <c r="B27" i="1"/>
  <c r="G26" i="1"/>
  <c r="F26" i="1"/>
  <c r="C26" i="1"/>
  <c r="B26" i="1"/>
  <c r="F25" i="1"/>
  <c r="C25" i="1"/>
  <c r="B25" i="1"/>
  <c r="G25" i="1" s="1"/>
  <c r="F24" i="1"/>
  <c r="D24" i="1"/>
  <c r="C24" i="1"/>
  <c r="B24" i="1"/>
  <c r="G24" i="1" s="1"/>
  <c r="G23" i="1"/>
  <c r="F23" i="1"/>
  <c r="C23" i="1"/>
  <c r="B23" i="1"/>
  <c r="F22" i="1"/>
  <c r="C22" i="1"/>
  <c r="G22" i="1" s="1"/>
  <c r="B22" i="1"/>
  <c r="F21" i="1"/>
  <c r="D21" i="1"/>
  <c r="C21" i="1"/>
  <c r="B21" i="1"/>
  <c r="G21" i="1" s="1"/>
  <c r="F20" i="1"/>
  <c r="D20" i="1"/>
  <c r="C20" i="1"/>
  <c r="B20" i="1"/>
  <c r="G20" i="1" s="1"/>
  <c r="G19" i="1"/>
  <c r="F19" i="1"/>
  <c r="C19" i="1"/>
  <c r="B19" i="1"/>
  <c r="F18" i="1"/>
  <c r="C18" i="1"/>
  <c r="G18" i="1" s="1"/>
  <c r="B18" i="1"/>
  <c r="F17" i="1"/>
  <c r="D17" i="1"/>
  <c r="C17" i="1"/>
  <c r="B17" i="1"/>
  <c r="G17" i="1" s="1"/>
  <c r="F16" i="1"/>
  <c r="C16" i="1"/>
  <c r="B16" i="1"/>
  <c r="G16" i="1" s="1"/>
  <c r="G15" i="1"/>
  <c r="F15" i="1"/>
  <c r="C15" i="1"/>
  <c r="B15" i="1"/>
  <c r="F14" i="1"/>
  <c r="C14" i="1"/>
  <c r="B14" i="1"/>
  <c r="G14" i="1" s="1"/>
  <c r="C13" i="1"/>
  <c r="B13" i="1"/>
  <c r="G13" i="1" s="1"/>
  <c r="F12" i="1"/>
  <c r="C12" i="1"/>
  <c r="G12" i="1" s="1"/>
  <c r="B12" i="1"/>
  <c r="C11" i="1"/>
  <c r="B11" i="1"/>
  <c r="G11" i="1" s="1"/>
  <c r="G10" i="1"/>
  <c r="C10" i="1"/>
  <c r="B10" i="1"/>
</calcChain>
</file>

<file path=xl/sharedStrings.xml><?xml version="1.0" encoding="utf-8"?>
<sst xmlns="http://schemas.openxmlformats.org/spreadsheetml/2006/main" count="88" uniqueCount="61">
  <si>
    <t>Strongly Agree</t>
  </si>
  <si>
    <t>Agree</t>
  </si>
  <si>
    <t>Disagree</t>
  </si>
  <si>
    <t>Strongly Disagree</t>
  </si>
  <si>
    <t>Do not know</t>
  </si>
  <si>
    <t>Q1</t>
  </si>
  <si>
    <t>Q2</t>
  </si>
  <si>
    <t>Q3</t>
  </si>
  <si>
    <t>Q4</t>
  </si>
  <si>
    <t>Q5</t>
  </si>
  <si>
    <t>Q6</t>
  </si>
  <si>
    <t>Q7</t>
  </si>
  <si>
    <t>Q8</t>
  </si>
  <si>
    <t>Q9</t>
  </si>
  <si>
    <t>Q10</t>
  </si>
  <si>
    <t>Q11</t>
  </si>
  <si>
    <t>Q12</t>
  </si>
  <si>
    <t>Q13</t>
  </si>
  <si>
    <t>Q14</t>
  </si>
  <si>
    <t>Q15</t>
  </si>
  <si>
    <t>Q16</t>
  </si>
  <si>
    <t>Q17</t>
  </si>
  <si>
    <t>Q18</t>
  </si>
  <si>
    <t>Q19</t>
  </si>
  <si>
    <t>Q20</t>
  </si>
  <si>
    <t>Q21</t>
  </si>
  <si>
    <t>Q22</t>
  </si>
  <si>
    <t>Q23</t>
  </si>
  <si>
    <t>Q24</t>
  </si>
  <si>
    <t>Q25</t>
  </si>
  <si>
    <t>Q26</t>
  </si>
  <si>
    <t>Q27</t>
  </si>
  <si>
    <t>The school buildings are well maintained and the school site is secure.</t>
  </si>
  <si>
    <t>My child is happy at Holy trinity.</t>
  </si>
  <si>
    <t>My child has friends at school.</t>
  </si>
  <si>
    <t>The outdoor environment at Holy Trinity is effective at supporting creativity and learning.</t>
  </si>
  <si>
    <t>Results of Parent Questionnaire 2024</t>
  </si>
  <si>
    <t>Holy Trinity helps my child to know how to stay safe.</t>
  </si>
  <si>
    <t>Holy Trinity are able to signpost parents/carers for support from other services.</t>
  </si>
  <si>
    <t>I am kept well informed about what my child is learning in school.</t>
  </si>
  <si>
    <t>I am given enough information about how I can support my child at home.</t>
  </si>
  <si>
    <t>The teaching at Holy Trinity is good.</t>
  </si>
  <si>
    <t>Holy Trinity has high expectations for my shild.</t>
  </si>
  <si>
    <t>My child gets the right amount of homework to do at home.</t>
  </si>
  <si>
    <t>Holy Trinity offers a wide range of extra-curricular school clubs.</t>
  </si>
  <si>
    <t>School trips and visits are worthwhile experiences.</t>
  </si>
  <si>
    <t>The school's system of rewarding and praising is effective.</t>
  </si>
  <si>
    <t>The school's system of behaviour management is effective.</t>
  </si>
  <si>
    <t>The school's values and attitudes have a positive effect on my child.</t>
  </si>
  <si>
    <t>The school treats my child fairly.</t>
  </si>
  <si>
    <t>My child is confident that should they have a problem, there is someone thay can go to in school who will listen to them.</t>
  </si>
  <si>
    <t>My child enjoys playtimes and lunchtimes.</t>
  </si>
  <si>
    <t>My child finds school meals enjoyable.</t>
  </si>
  <si>
    <t>Members of staff at Holy Trinity are supportive and approachable.</t>
  </si>
  <si>
    <t>Parents consultation meetings provide me with the information I require about my childs progress and achievement.</t>
  </si>
  <si>
    <t>The school website provides clear information rgarding what has happened in school and also about future events.</t>
  </si>
  <si>
    <t>I understand the role of the school Governors.</t>
  </si>
  <si>
    <t>Holy Trinity is helping my child become self confident and responsible.</t>
  </si>
  <si>
    <t>Holy Trinity provides a varied range of enrichment days and activities.</t>
  </si>
  <si>
    <t>School reports provide me with the information I require about my childs progress and achievement.</t>
  </si>
  <si>
    <t>Questions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</si>
</sst>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9" fontId="0" fillId="0" borderId="1" xfId="0" applyNumberFormat="1" applyBorder="1"/>
    <xf numFmtId="9" fontId="1" fillId="0" borderId="1" xfId="0" applyNumberFormat="1" applyFont="1" applyBorder="1" applyAlignment="1">
      <alignment horizontal="center"/>
    </xf>
    <xf numFmtId="0" fontId="2" fillId="0" borderId="0" xfId="0" applyFont="1"/>
    <xf numFmtId="0" fontId="0" fillId="0" borderId="0" xfId="0" applyBorder="1"/>
    <xf numFmtId="9" fontId="0" fillId="0" borderId="0" xfId="0" applyNumberFormat="1" applyBorder="1" applyAlignment="1">
      <alignment horizontal="center"/>
    </xf>
    <xf numFmtId="9" fontId="0" fillId="0" borderId="0" xfId="0" applyNumberFormat="1" applyBorder="1"/>
    <xf numFmtId="0" fontId="3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Parent Questionnaire Results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'PQ Results 2024'!$B$3</c:f>
              <c:strCache>
                <c:ptCount val="1"/>
                <c:pt idx="0">
                  <c:v>Strongly Agree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'PQ Results 2024'!$A$4:$A$30</c:f>
              <c:strCache>
                <c:ptCount val="27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Q5</c:v>
                </c:pt>
                <c:pt idx="5">
                  <c:v>Q6</c:v>
                </c:pt>
                <c:pt idx="6">
                  <c:v>Q7</c:v>
                </c:pt>
                <c:pt idx="7">
                  <c:v>Q8</c:v>
                </c:pt>
                <c:pt idx="8">
                  <c:v>Q9</c:v>
                </c:pt>
                <c:pt idx="9">
                  <c:v>Q10</c:v>
                </c:pt>
                <c:pt idx="10">
                  <c:v>Q11</c:v>
                </c:pt>
                <c:pt idx="11">
                  <c:v>Q12</c:v>
                </c:pt>
                <c:pt idx="12">
                  <c:v>Q13</c:v>
                </c:pt>
                <c:pt idx="13">
                  <c:v>Q14</c:v>
                </c:pt>
                <c:pt idx="14">
                  <c:v>Q15</c:v>
                </c:pt>
                <c:pt idx="15">
                  <c:v>Q16</c:v>
                </c:pt>
                <c:pt idx="16">
                  <c:v>Q17</c:v>
                </c:pt>
                <c:pt idx="17">
                  <c:v>Q18</c:v>
                </c:pt>
                <c:pt idx="18">
                  <c:v>Q19</c:v>
                </c:pt>
                <c:pt idx="19">
                  <c:v>Q20</c:v>
                </c:pt>
                <c:pt idx="20">
                  <c:v>Q21</c:v>
                </c:pt>
                <c:pt idx="21">
                  <c:v>Q22</c:v>
                </c:pt>
                <c:pt idx="22">
                  <c:v>Q23</c:v>
                </c:pt>
                <c:pt idx="23">
                  <c:v>Q24</c:v>
                </c:pt>
                <c:pt idx="24">
                  <c:v>Q25</c:v>
                </c:pt>
                <c:pt idx="25">
                  <c:v>Q26</c:v>
                </c:pt>
                <c:pt idx="26">
                  <c:v>Q27</c:v>
                </c:pt>
              </c:strCache>
            </c:strRef>
          </c:cat>
          <c:val>
            <c:numRef>
              <c:f>'PQ Results 2024'!$B$4:$B$30</c:f>
              <c:numCache>
                <c:formatCode>0%</c:formatCode>
                <c:ptCount val="27"/>
                <c:pt idx="0">
                  <c:v>0.62318840579710144</c:v>
                </c:pt>
                <c:pt idx="1">
                  <c:v>0.69565217391304346</c:v>
                </c:pt>
                <c:pt idx="2">
                  <c:v>0.73913043478260865</c:v>
                </c:pt>
                <c:pt idx="3">
                  <c:v>0.73913043478260865</c:v>
                </c:pt>
                <c:pt idx="4">
                  <c:v>0.79710144927536231</c:v>
                </c:pt>
                <c:pt idx="5">
                  <c:v>0.79710144927536231</c:v>
                </c:pt>
                <c:pt idx="6">
                  <c:v>0.76811594202898548</c:v>
                </c:pt>
                <c:pt idx="7">
                  <c:v>0.85507246376811596</c:v>
                </c:pt>
                <c:pt idx="8">
                  <c:v>0.65217391304347827</c:v>
                </c:pt>
                <c:pt idx="9">
                  <c:v>0.84057971014492749</c:v>
                </c:pt>
                <c:pt idx="10">
                  <c:v>0.6811594202898551</c:v>
                </c:pt>
                <c:pt idx="11">
                  <c:v>0.72463768115942029</c:v>
                </c:pt>
                <c:pt idx="12">
                  <c:v>0.71014492753623193</c:v>
                </c:pt>
                <c:pt idx="13">
                  <c:v>0.71014492753623193</c:v>
                </c:pt>
                <c:pt idx="14">
                  <c:v>0.69565217391304346</c:v>
                </c:pt>
                <c:pt idx="15">
                  <c:v>0.72463768115942029</c:v>
                </c:pt>
                <c:pt idx="16">
                  <c:v>0.71014492753623193</c:v>
                </c:pt>
                <c:pt idx="17">
                  <c:v>0.72463768115942029</c:v>
                </c:pt>
                <c:pt idx="18">
                  <c:v>0.72463768115942029</c:v>
                </c:pt>
                <c:pt idx="19">
                  <c:v>0.78260869565217395</c:v>
                </c:pt>
                <c:pt idx="20">
                  <c:v>0.76811594202898548</c:v>
                </c:pt>
                <c:pt idx="21">
                  <c:v>0.75362318840579712</c:v>
                </c:pt>
                <c:pt idx="22">
                  <c:v>0.73913043478260865</c:v>
                </c:pt>
                <c:pt idx="23">
                  <c:v>0.76811594202898548</c:v>
                </c:pt>
                <c:pt idx="24">
                  <c:v>0.75362318840579712</c:v>
                </c:pt>
                <c:pt idx="25">
                  <c:v>0.72463768115942029</c:v>
                </c:pt>
                <c:pt idx="26">
                  <c:v>0.47826086956521741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B7-4DE7-B234-5F1F0BC717A1}"/>
            </c:ext>
          </c:extLst>
        </c:ser>
        <c:ser>
          <c:idx val="1"/>
          <c:order val="1"/>
          <c:tx>
            <c:strRef>
              <c:f>'PQ Results 2024'!$C$3</c:f>
              <c:strCache>
                <c:ptCount val="1"/>
                <c:pt idx="0">
                  <c:v>Agree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'PQ Results 2024'!$A$4:$A$30</c:f>
              <c:strCache>
                <c:ptCount val="27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Q5</c:v>
                </c:pt>
                <c:pt idx="5">
                  <c:v>Q6</c:v>
                </c:pt>
                <c:pt idx="6">
                  <c:v>Q7</c:v>
                </c:pt>
                <c:pt idx="7">
                  <c:v>Q8</c:v>
                </c:pt>
                <c:pt idx="8">
                  <c:v>Q9</c:v>
                </c:pt>
                <c:pt idx="9">
                  <c:v>Q10</c:v>
                </c:pt>
                <c:pt idx="10">
                  <c:v>Q11</c:v>
                </c:pt>
                <c:pt idx="11">
                  <c:v>Q12</c:v>
                </c:pt>
                <c:pt idx="12">
                  <c:v>Q13</c:v>
                </c:pt>
                <c:pt idx="13">
                  <c:v>Q14</c:v>
                </c:pt>
                <c:pt idx="14">
                  <c:v>Q15</c:v>
                </c:pt>
                <c:pt idx="15">
                  <c:v>Q16</c:v>
                </c:pt>
                <c:pt idx="16">
                  <c:v>Q17</c:v>
                </c:pt>
                <c:pt idx="17">
                  <c:v>Q18</c:v>
                </c:pt>
                <c:pt idx="18">
                  <c:v>Q19</c:v>
                </c:pt>
                <c:pt idx="19">
                  <c:v>Q20</c:v>
                </c:pt>
                <c:pt idx="20">
                  <c:v>Q21</c:v>
                </c:pt>
                <c:pt idx="21">
                  <c:v>Q22</c:v>
                </c:pt>
                <c:pt idx="22">
                  <c:v>Q23</c:v>
                </c:pt>
                <c:pt idx="23">
                  <c:v>Q24</c:v>
                </c:pt>
                <c:pt idx="24">
                  <c:v>Q25</c:v>
                </c:pt>
                <c:pt idx="25">
                  <c:v>Q26</c:v>
                </c:pt>
                <c:pt idx="26">
                  <c:v>Q27</c:v>
                </c:pt>
              </c:strCache>
            </c:strRef>
          </c:cat>
          <c:val>
            <c:numRef>
              <c:f>'PQ Results 2024'!$C$4:$C$30</c:f>
              <c:numCache>
                <c:formatCode>0%</c:formatCode>
                <c:ptCount val="27"/>
                <c:pt idx="0">
                  <c:v>0.37681159420289856</c:v>
                </c:pt>
                <c:pt idx="1">
                  <c:v>0.28985507246376813</c:v>
                </c:pt>
                <c:pt idx="2">
                  <c:v>0.2608695652173913</c:v>
                </c:pt>
                <c:pt idx="3">
                  <c:v>0.24637681159420291</c:v>
                </c:pt>
                <c:pt idx="4">
                  <c:v>0.20289855072463769</c:v>
                </c:pt>
                <c:pt idx="5">
                  <c:v>0.20289855072463769</c:v>
                </c:pt>
                <c:pt idx="6">
                  <c:v>0.2318840579710145</c:v>
                </c:pt>
                <c:pt idx="7">
                  <c:v>0.14492753623188406</c:v>
                </c:pt>
                <c:pt idx="8">
                  <c:v>0.33333333333333331</c:v>
                </c:pt>
                <c:pt idx="9">
                  <c:v>0.15942028985507245</c:v>
                </c:pt>
                <c:pt idx="10">
                  <c:v>0.28985507246376813</c:v>
                </c:pt>
                <c:pt idx="11">
                  <c:v>0.24637681159420291</c:v>
                </c:pt>
                <c:pt idx="12">
                  <c:v>0.27536231884057971</c:v>
                </c:pt>
                <c:pt idx="13">
                  <c:v>0.2318840579710145</c:v>
                </c:pt>
                <c:pt idx="14">
                  <c:v>0.2608695652173913</c:v>
                </c:pt>
                <c:pt idx="15">
                  <c:v>0.2608695652173913</c:v>
                </c:pt>
                <c:pt idx="16">
                  <c:v>0.2608695652173913</c:v>
                </c:pt>
                <c:pt idx="17">
                  <c:v>0.21739130434782608</c:v>
                </c:pt>
                <c:pt idx="18">
                  <c:v>0.2318840579710145</c:v>
                </c:pt>
                <c:pt idx="19">
                  <c:v>0.20289855072463769</c:v>
                </c:pt>
                <c:pt idx="20">
                  <c:v>0.15942028985507245</c:v>
                </c:pt>
                <c:pt idx="21">
                  <c:v>0.2318840579710145</c:v>
                </c:pt>
                <c:pt idx="22">
                  <c:v>0.24637681159420291</c:v>
                </c:pt>
                <c:pt idx="23">
                  <c:v>0.20289855072463769</c:v>
                </c:pt>
                <c:pt idx="24">
                  <c:v>0.21739130434782608</c:v>
                </c:pt>
                <c:pt idx="25">
                  <c:v>0.24637681159420291</c:v>
                </c:pt>
                <c:pt idx="26">
                  <c:v>0.2608695652173913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B7-4DE7-B234-5F1F0BC717A1}"/>
            </c:ext>
          </c:extLst>
        </c:ser>
        <c:ser>
          <c:idx val="2"/>
          <c:order val="2"/>
          <c:tx>
            <c:strRef>
              <c:f>'PQ Results 2024'!$D$3</c:f>
              <c:strCache>
                <c:ptCount val="1"/>
                <c:pt idx="0">
                  <c:v>Disagree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'PQ Results 2024'!$A$4:$A$30</c:f>
              <c:strCache>
                <c:ptCount val="27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Q5</c:v>
                </c:pt>
                <c:pt idx="5">
                  <c:v>Q6</c:v>
                </c:pt>
                <c:pt idx="6">
                  <c:v>Q7</c:v>
                </c:pt>
                <c:pt idx="7">
                  <c:v>Q8</c:v>
                </c:pt>
                <c:pt idx="8">
                  <c:v>Q9</c:v>
                </c:pt>
                <c:pt idx="9">
                  <c:v>Q10</c:v>
                </c:pt>
                <c:pt idx="10">
                  <c:v>Q11</c:v>
                </c:pt>
                <c:pt idx="11">
                  <c:v>Q12</c:v>
                </c:pt>
                <c:pt idx="12">
                  <c:v>Q13</c:v>
                </c:pt>
                <c:pt idx="13">
                  <c:v>Q14</c:v>
                </c:pt>
                <c:pt idx="14">
                  <c:v>Q15</c:v>
                </c:pt>
                <c:pt idx="15">
                  <c:v>Q16</c:v>
                </c:pt>
                <c:pt idx="16">
                  <c:v>Q17</c:v>
                </c:pt>
                <c:pt idx="17">
                  <c:v>Q18</c:v>
                </c:pt>
                <c:pt idx="18">
                  <c:v>Q19</c:v>
                </c:pt>
                <c:pt idx="19">
                  <c:v>Q20</c:v>
                </c:pt>
                <c:pt idx="20">
                  <c:v>Q21</c:v>
                </c:pt>
                <c:pt idx="21">
                  <c:v>Q22</c:v>
                </c:pt>
                <c:pt idx="22">
                  <c:v>Q23</c:v>
                </c:pt>
                <c:pt idx="23">
                  <c:v>Q24</c:v>
                </c:pt>
                <c:pt idx="24">
                  <c:v>Q25</c:v>
                </c:pt>
                <c:pt idx="25">
                  <c:v>Q26</c:v>
                </c:pt>
                <c:pt idx="26">
                  <c:v>Q27</c:v>
                </c:pt>
              </c:strCache>
            </c:strRef>
          </c:cat>
          <c:val>
            <c:numRef>
              <c:f>'PQ Results 2024'!$D$4:$D$30</c:f>
              <c:numCache>
                <c:formatCode>0%</c:formatCode>
                <c:ptCount val="27"/>
                <c:pt idx="13">
                  <c:v>1.4705882352941176E-2</c:v>
                </c:pt>
                <c:pt idx="16">
                  <c:v>1.4492753623188406E-2</c:v>
                </c:pt>
                <c:pt idx="17">
                  <c:v>2.8985507246376812E-2</c:v>
                </c:pt>
                <c:pt idx="20">
                  <c:v>2.8985507246376812E-2</c:v>
                </c:pt>
                <c:pt idx="23">
                  <c:v>1.4492753623188406E-2</c:v>
                </c:pt>
                <c:pt idx="24">
                  <c:v>2.8985507246376812E-2</c:v>
                </c:pt>
                <c:pt idx="25">
                  <c:v>1.4492753623188406E-2</c:v>
                </c:pt>
                <c:pt idx="26">
                  <c:v>2.8985507246376812E-2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B7-4DE7-B234-5F1F0BC71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7"/>
        <c:overlap val="-27"/>
        <c:axId val="1568448528"/>
        <c:axId val="1831693056"/>
      </c:barChart>
      <c:lineChart>
        <c:grouping val="standard"/>
        <c:varyColors val="0"/>
        <c:ser>
          <c:idx val="3"/>
          <c:order val="3"/>
          <c:tx>
            <c:strRef>
              <c:f>'PQ Results 2024'!$E$3</c:f>
              <c:strCache>
                <c:ptCount val="1"/>
                <c:pt idx="0">
                  <c:v>Strongly Disagree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'PQ Results 2024'!$A$4:$A$30</c:f>
              <c:strCache>
                <c:ptCount val="27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Q5</c:v>
                </c:pt>
                <c:pt idx="5">
                  <c:v>Q6</c:v>
                </c:pt>
                <c:pt idx="6">
                  <c:v>Q7</c:v>
                </c:pt>
                <c:pt idx="7">
                  <c:v>Q8</c:v>
                </c:pt>
                <c:pt idx="8">
                  <c:v>Q9</c:v>
                </c:pt>
                <c:pt idx="9">
                  <c:v>Q10</c:v>
                </c:pt>
                <c:pt idx="10">
                  <c:v>Q11</c:v>
                </c:pt>
                <c:pt idx="11">
                  <c:v>Q12</c:v>
                </c:pt>
                <c:pt idx="12">
                  <c:v>Q13</c:v>
                </c:pt>
                <c:pt idx="13">
                  <c:v>Q14</c:v>
                </c:pt>
                <c:pt idx="14">
                  <c:v>Q15</c:v>
                </c:pt>
                <c:pt idx="15">
                  <c:v>Q16</c:v>
                </c:pt>
                <c:pt idx="16">
                  <c:v>Q17</c:v>
                </c:pt>
                <c:pt idx="17">
                  <c:v>Q18</c:v>
                </c:pt>
                <c:pt idx="18">
                  <c:v>Q19</c:v>
                </c:pt>
                <c:pt idx="19">
                  <c:v>Q20</c:v>
                </c:pt>
                <c:pt idx="20">
                  <c:v>Q21</c:v>
                </c:pt>
                <c:pt idx="21">
                  <c:v>Q22</c:v>
                </c:pt>
                <c:pt idx="22">
                  <c:v>Q23</c:v>
                </c:pt>
                <c:pt idx="23">
                  <c:v>Q24</c:v>
                </c:pt>
                <c:pt idx="24">
                  <c:v>Q25</c:v>
                </c:pt>
                <c:pt idx="25">
                  <c:v>Q26</c:v>
                </c:pt>
                <c:pt idx="26">
                  <c:v>Q27</c:v>
                </c:pt>
              </c:strCache>
            </c:strRef>
          </c:cat>
          <c:val>
            <c:numRef>
              <c:f>'PQ Results 2024'!$E$4:$E$30</c:f>
              <c:numCache>
                <c:formatCode>0%</c:formatCode>
                <c:ptCount val="27"/>
                <c:pt idx="26">
                  <c:v>4.3478260869565216E-2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2B7-4DE7-B234-5F1F0BC717A1}"/>
            </c:ext>
          </c:extLst>
        </c:ser>
        <c:ser>
          <c:idx val="4"/>
          <c:order val="4"/>
          <c:tx>
            <c:strRef>
              <c:f>'PQ Results 2024'!$F$3</c:f>
              <c:strCache>
                <c:ptCount val="1"/>
                <c:pt idx="0">
                  <c:v>Do not know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'PQ Results 2024'!$A$4:$A$30</c:f>
              <c:strCache>
                <c:ptCount val="27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Q5</c:v>
                </c:pt>
                <c:pt idx="5">
                  <c:v>Q6</c:v>
                </c:pt>
                <c:pt idx="6">
                  <c:v>Q7</c:v>
                </c:pt>
                <c:pt idx="7">
                  <c:v>Q8</c:v>
                </c:pt>
                <c:pt idx="8">
                  <c:v>Q9</c:v>
                </c:pt>
                <c:pt idx="9">
                  <c:v>Q10</c:v>
                </c:pt>
                <c:pt idx="10">
                  <c:v>Q11</c:v>
                </c:pt>
                <c:pt idx="11">
                  <c:v>Q12</c:v>
                </c:pt>
                <c:pt idx="12">
                  <c:v>Q13</c:v>
                </c:pt>
                <c:pt idx="13">
                  <c:v>Q14</c:v>
                </c:pt>
                <c:pt idx="14">
                  <c:v>Q15</c:v>
                </c:pt>
                <c:pt idx="15">
                  <c:v>Q16</c:v>
                </c:pt>
                <c:pt idx="16">
                  <c:v>Q17</c:v>
                </c:pt>
                <c:pt idx="17">
                  <c:v>Q18</c:v>
                </c:pt>
                <c:pt idx="18">
                  <c:v>Q19</c:v>
                </c:pt>
                <c:pt idx="19">
                  <c:v>Q20</c:v>
                </c:pt>
                <c:pt idx="20">
                  <c:v>Q21</c:v>
                </c:pt>
                <c:pt idx="21">
                  <c:v>Q22</c:v>
                </c:pt>
                <c:pt idx="22">
                  <c:v>Q23</c:v>
                </c:pt>
                <c:pt idx="23">
                  <c:v>Q24</c:v>
                </c:pt>
                <c:pt idx="24">
                  <c:v>Q25</c:v>
                </c:pt>
                <c:pt idx="25">
                  <c:v>Q26</c:v>
                </c:pt>
                <c:pt idx="26">
                  <c:v>Q27</c:v>
                </c:pt>
              </c:strCache>
            </c:strRef>
          </c:cat>
          <c:val>
            <c:numRef>
              <c:f>'PQ Results 2024'!$F$4:$F$30</c:f>
              <c:numCache>
                <c:formatCode>0%</c:formatCode>
                <c:ptCount val="27"/>
                <c:pt idx="1">
                  <c:v>1.4492753623188406E-2</c:v>
                </c:pt>
                <c:pt idx="3">
                  <c:v>1.4492753623188406E-2</c:v>
                </c:pt>
                <c:pt idx="8">
                  <c:v>1.4492753623188406E-2</c:v>
                </c:pt>
                <c:pt idx="10">
                  <c:v>2.8985507246376812E-2</c:v>
                </c:pt>
                <c:pt idx="11">
                  <c:v>2.8985507246376812E-2</c:v>
                </c:pt>
                <c:pt idx="12">
                  <c:v>1.4492753623188406E-2</c:v>
                </c:pt>
                <c:pt idx="13">
                  <c:v>4.3478260869565216E-2</c:v>
                </c:pt>
                <c:pt idx="14">
                  <c:v>4.3478260869565216E-2</c:v>
                </c:pt>
                <c:pt idx="15">
                  <c:v>1.4492753623188406E-2</c:v>
                </c:pt>
                <c:pt idx="16">
                  <c:v>1.4492753623188406E-2</c:v>
                </c:pt>
                <c:pt idx="17">
                  <c:v>2.8985507246376812E-2</c:v>
                </c:pt>
                <c:pt idx="18">
                  <c:v>4.3478260869565216E-2</c:v>
                </c:pt>
                <c:pt idx="19">
                  <c:v>1.4492753623188406E-2</c:v>
                </c:pt>
                <c:pt idx="20">
                  <c:v>4.3478260869565216E-2</c:v>
                </c:pt>
                <c:pt idx="21">
                  <c:v>1.4492753623188406E-2</c:v>
                </c:pt>
                <c:pt idx="22">
                  <c:v>1.4492753623188406E-2</c:v>
                </c:pt>
                <c:pt idx="23">
                  <c:v>1.4492753623188406E-2</c:v>
                </c:pt>
                <c:pt idx="25">
                  <c:v>1.4492753623188406E-2</c:v>
                </c:pt>
                <c:pt idx="26">
                  <c:v>0.18840579710144928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2B7-4DE7-B234-5F1F0BC717A1}"/>
            </c:ext>
          </c:extLst>
        </c:ser>
        <c:ser>
          <c:idx val="5"/>
          <c:order val="5"/>
          <c:tx>
            <c:strRef>
              <c:f>'PQ Results 2024'!$G$3</c:f>
              <c:strCache>
                <c:ptCount val="1"/>
              </c:strCache>
            </c:strRef>
          </c:tx>
          <c:spPr>
            <a:ln w="34925" cap="rnd">
              <a:solidFill>
                <a:schemeClr val="accent6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'PQ Results 2024'!$A$4:$A$30</c:f>
              <c:strCache>
                <c:ptCount val="27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Q5</c:v>
                </c:pt>
                <c:pt idx="5">
                  <c:v>Q6</c:v>
                </c:pt>
                <c:pt idx="6">
                  <c:v>Q7</c:v>
                </c:pt>
                <c:pt idx="7">
                  <c:v>Q8</c:v>
                </c:pt>
                <c:pt idx="8">
                  <c:v>Q9</c:v>
                </c:pt>
                <c:pt idx="9">
                  <c:v>Q10</c:v>
                </c:pt>
                <c:pt idx="10">
                  <c:v>Q11</c:v>
                </c:pt>
                <c:pt idx="11">
                  <c:v>Q12</c:v>
                </c:pt>
                <c:pt idx="12">
                  <c:v>Q13</c:v>
                </c:pt>
                <c:pt idx="13">
                  <c:v>Q14</c:v>
                </c:pt>
                <c:pt idx="14">
                  <c:v>Q15</c:v>
                </c:pt>
                <c:pt idx="15">
                  <c:v>Q16</c:v>
                </c:pt>
                <c:pt idx="16">
                  <c:v>Q17</c:v>
                </c:pt>
                <c:pt idx="17">
                  <c:v>Q18</c:v>
                </c:pt>
                <c:pt idx="18">
                  <c:v>Q19</c:v>
                </c:pt>
                <c:pt idx="19">
                  <c:v>Q20</c:v>
                </c:pt>
                <c:pt idx="20">
                  <c:v>Q21</c:v>
                </c:pt>
                <c:pt idx="21">
                  <c:v>Q22</c:v>
                </c:pt>
                <c:pt idx="22">
                  <c:v>Q23</c:v>
                </c:pt>
                <c:pt idx="23">
                  <c:v>Q24</c:v>
                </c:pt>
                <c:pt idx="24">
                  <c:v>Q25</c:v>
                </c:pt>
                <c:pt idx="25">
                  <c:v>Q26</c:v>
                </c:pt>
                <c:pt idx="26">
                  <c:v>Q27</c:v>
                </c:pt>
              </c:strCache>
            </c:strRef>
          </c:cat>
          <c:val>
            <c:numRef>
              <c:f>'PQ Results 2024'!$G$4:$G$30</c:f>
              <c:numCache>
                <c:formatCode>0%</c:formatCode>
                <c:ptCount val="27"/>
                <c:pt idx="0">
                  <c:v>1</c:v>
                </c:pt>
                <c:pt idx="1">
                  <c:v>0.99999999999999989</c:v>
                </c:pt>
                <c:pt idx="2">
                  <c:v>1</c:v>
                </c:pt>
                <c:pt idx="3">
                  <c:v>0.99999999999999989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0.99999999999999989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1.0002131287297529</c:v>
                </c:pt>
                <c:pt idx="14">
                  <c:v>1</c:v>
                </c:pt>
                <c:pt idx="15">
                  <c:v>0.99999999999999989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0.99999999999999989</c:v>
                </c:pt>
                <c:pt idx="21">
                  <c:v>1</c:v>
                </c:pt>
                <c:pt idx="22">
                  <c:v>0.99999999999999989</c:v>
                </c:pt>
                <c:pt idx="23">
                  <c:v>0.99999999999999989</c:v>
                </c:pt>
                <c:pt idx="24">
                  <c:v>1</c:v>
                </c:pt>
                <c:pt idx="25">
                  <c:v>0.99999999999999989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2B7-4DE7-B234-5F1F0BC71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8448528"/>
        <c:axId val="1831693056"/>
      </c:lineChart>
      <c:catAx>
        <c:axId val="1568448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1693056"/>
        <c:crosses val="autoZero"/>
        <c:auto val="1"/>
        <c:lblAlgn val="ctr"/>
        <c:lblOffset val="100"/>
        <c:noMultiLvlLbl val="0"/>
      </c:catAx>
      <c:valAx>
        <c:axId val="183169305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8448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409575</xdr:colOff>
      <xdr:row>1</xdr:row>
      <xdr:rowOff>152400</xdr:rowOff>
    </xdr:from>
    <xdr:to>
      <xdr:col>17</xdr:col>
      <xdr:colOff>581025</xdr:colOff>
      <xdr:row>32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6632400-890B-4D5E-AAB1-F32A5281FD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04BEF-FA01-43C8-9553-D98A8322D912}">
  <dimension ref="A1:G60"/>
  <sheetViews>
    <sheetView tabSelected="1" topLeftCell="A40" workbookViewId="0">
      <selection activeCell="D40" sqref="D40"/>
    </sheetView>
  </sheetViews>
  <sheetFormatPr defaultRowHeight="15" x14ac:dyDescent="0.25"/>
  <cols>
    <col min="2" max="2" width="13.140625" customWidth="1"/>
    <col min="5" max="5" width="15.7109375" customWidth="1"/>
    <col min="6" max="6" width="13.7109375" customWidth="1"/>
  </cols>
  <sheetData>
    <row r="1" spans="1:7" ht="28.5" x14ac:dyDescent="0.45">
      <c r="A1" s="6" t="s">
        <v>36</v>
      </c>
    </row>
    <row r="3" spans="1:7" x14ac:dyDescent="0.25">
      <c r="A3" s="1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1"/>
    </row>
    <row r="4" spans="1:7" x14ac:dyDescent="0.25">
      <c r="A4" s="1" t="s">
        <v>5</v>
      </c>
      <c r="B4" s="3">
        <f>43/69</f>
        <v>0.62318840579710144</v>
      </c>
      <c r="C4" s="3">
        <f>26/69</f>
        <v>0.37681159420289856</v>
      </c>
      <c r="D4" s="3"/>
      <c r="E4" s="3"/>
      <c r="F4" s="3"/>
      <c r="G4" s="4">
        <f t="shared" ref="G4:G30" si="0">SUM(B4:F4)</f>
        <v>1</v>
      </c>
    </row>
    <row r="5" spans="1:7" x14ac:dyDescent="0.25">
      <c r="A5" s="1" t="s">
        <v>6</v>
      </c>
      <c r="B5" s="3">
        <f>48/69</f>
        <v>0.69565217391304346</v>
      </c>
      <c r="C5" s="3">
        <f>20/69</f>
        <v>0.28985507246376813</v>
      </c>
      <c r="D5" s="3"/>
      <c r="E5" s="3"/>
      <c r="F5" s="3">
        <f>1/69</f>
        <v>1.4492753623188406E-2</v>
      </c>
      <c r="G5" s="4">
        <f t="shared" si="0"/>
        <v>0.99999999999999989</v>
      </c>
    </row>
    <row r="6" spans="1:7" x14ac:dyDescent="0.25">
      <c r="A6" s="1" t="s">
        <v>7</v>
      </c>
      <c r="B6" s="3">
        <f>51/69</f>
        <v>0.73913043478260865</v>
      </c>
      <c r="C6" s="3">
        <f>18/69</f>
        <v>0.2608695652173913</v>
      </c>
      <c r="D6" s="3"/>
      <c r="E6" s="3"/>
      <c r="F6" s="3"/>
      <c r="G6" s="4">
        <f t="shared" si="0"/>
        <v>1</v>
      </c>
    </row>
    <row r="7" spans="1:7" x14ac:dyDescent="0.25">
      <c r="A7" s="1" t="s">
        <v>8</v>
      </c>
      <c r="B7" s="3">
        <f>51/69</f>
        <v>0.73913043478260865</v>
      </c>
      <c r="C7" s="3">
        <f>17/69</f>
        <v>0.24637681159420291</v>
      </c>
      <c r="D7" s="3"/>
      <c r="E7" s="3"/>
      <c r="F7" s="3">
        <f>1/69</f>
        <v>1.4492753623188406E-2</v>
      </c>
      <c r="G7" s="4">
        <f t="shared" si="0"/>
        <v>0.99999999999999989</v>
      </c>
    </row>
    <row r="8" spans="1:7" x14ac:dyDescent="0.25">
      <c r="A8" s="1" t="s">
        <v>9</v>
      </c>
      <c r="B8" s="5">
        <f>55/69</f>
        <v>0.79710144927536231</v>
      </c>
      <c r="C8" s="3">
        <f>14/69</f>
        <v>0.20289855072463769</v>
      </c>
      <c r="D8" s="3"/>
      <c r="E8" s="3"/>
      <c r="F8" s="3"/>
      <c r="G8" s="4">
        <f t="shared" si="0"/>
        <v>1</v>
      </c>
    </row>
    <row r="9" spans="1:7" x14ac:dyDescent="0.25">
      <c r="A9" s="1" t="s">
        <v>10</v>
      </c>
      <c r="B9" s="3">
        <f>55/69</f>
        <v>0.79710144927536231</v>
      </c>
      <c r="C9" s="5">
        <f>14/69</f>
        <v>0.20289855072463769</v>
      </c>
      <c r="D9" s="3"/>
      <c r="E9" s="3"/>
      <c r="F9" s="3"/>
      <c r="G9" s="4">
        <f t="shared" si="0"/>
        <v>1</v>
      </c>
    </row>
    <row r="10" spans="1:7" x14ac:dyDescent="0.25">
      <c r="A10" s="1" t="s">
        <v>11</v>
      </c>
      <c r="B10" s="3">
        <f>53/69</f>
        <v>0.76811594202898548</v>
      </c>
      <c r="C10" s="3">
        <f>16/69</f>
        <v>0.2318840579710145</v>
      </c>
      <c r="D10" s="3"/>
      <c r="E10" s="3"/>
      <c r="F10" s="3"/>
      <c r="G10" s="4">
        <f t="shared" si="0"/>
        <v>1</v>
      </c>
    </row>
    <row r="11" spans="1:7" x14ac:dyDescent="0.25">
      <c r="A11" s="1" t="s">
        <v>12</v>
      </c>
      <c r="B11" s="3">
        <f>59/69</f>
        <v>0.85507246376811596</v>
      </c>
      <c r="C11" s="3">
        <f>10/69</f>
        <v>0.14492753623188406</v>
      </c>
      <c r="D11" s="3"/>
      <c r="E11" s="3"/>
      <c r="F11" s="3"/>
      <c r="G11" s="4">
        <f t="shared" si="0"/>
        <v>1</v>
      </c>
    </row>
    <row r="12" spans="1:7" x14ac:dyDescent="0.25">
      <c r="A12" s="1" t="s">
        <v>13</v>
      </c>
      <c r="B12" s="3">
        <f>45/69</f>
        <v>0.65217391304347827</v>
      </c>
      <c r="C12" s="3">
        <f>23/69</f>
        <v>0.33333333333333331</v>
      </c>
      <c r="D12" s="3"/>
      <c r="E12" s="3"/>
      <c r="F12" s="3">
        <f>1/69</f>
        <v>1.4492753623188406E-2</v>
      </c>
      <c r="G12" s="4">
        <f t="shared" si="0"/>
        <v>0.99999999999999989</v>
      </c>
    </row>
    <row r="13" spans="1:7" x14ac:dyDescent="0.25">
      <c r="A13" s="1" t="s">
        <v>14</v>
      </c>
      <c r="B13" s="3">
        <f>58/69</f>
        <v>0.84057971014492749</v>
      </c>
      <c r="C13" s="3">
        <f>11/69</f>
        <v>0.15942028985507245</v>
      </c>
      <c r="D13" s="3"/>
      <c r="E13" s="3"/>
      <c r="F13" s="3"/>
      <c r="G13" s="4">
        <f t="shared" si="0"/>
        <v>1</v>
      </c>
    </row>
    <row r="14" spans="1:7" x14ac:dyDescent="0.25">
      <c r="A14" s="1" t="s">
        <v>15</v>
      </c>
      <c r="B14" s="3">
        <f>47/69</f>
        <v>0.6811594202898551</v>
      </c>
      <c r="C14" s="3">
        <f>20/69</f>
        <v>0.28985507246376813</v>
      </c>
      <c r="D14" s="3"/>
      <c r="E14" s="3"/>
      <c r="F14" s="3">
        <f>2/69</f>
        <v>2.8985507246376812E-2</v>
      </c>
      <c r="G14" s="4">
        <f t="shared" si="0"/>
        <v>1</v>
      </c>
    </row>
    <row r="15" spans="1:7" x14ac:dyDescent="0.25">
      <c r="A15" s="1" t="s">
        <v>16</v>
      </c>
      <c r="B15" s="3">
        <f>50/69</f>
        <v>0.72463768115942029</v>
      </c>
      <c r="C15" s="3">
        <f>17/69</f>
        <v>0.24637681159420291</v>
      </c>
      <c r="D15" s="3"/>
      <c r="E15" s="3"/>
      <c r="F15" s="3">
        <f>2/69</f>
        <v>2.8985507246376812E-2</v>
      </c>
      <c r="G15" s="4">
        <f t="shared" si="0"/>
        <v>1</v>
      </c>
    </row>
    <row r="16" spans="1:7" x14ac:dyDescent="0.25">
      <c r="A16" s="1" t="s">
        <v>17</v>
      </c>
      <c r="B16" s="3">
        <f>49/69</f>
        <v>0.71014492753623193</v>
      </c>
      <c r="C16" s="3">
        <f>19/69</f>
        <v>0.27536231884057971</v>
      </c>
      <c r="D16" s="3"/>
      <c r="E16" s="3"/>
      <c r="F16" s="3">
        <f>1/69</f>
        <v>1.4492753623188406E-2</v>
      </c>
      <c r="G16" s="4">
        <f t="shared" si="0"/>
        <v>1</v>
      </c>
    </row>
    <row r="17" spans="1:7" x14ac:dyDescent="0.25">
      <c r="A17" s="1" t="s">
        <v>18</v>
      </c>
      <c r="B17" s="3">
        <f>49/69</f>
        <v>0.71014492753623193</v>
      </c>
      <c r="C17" s="3">
        <f>16/69</f>
        <v>0.2318840579710145</v>
      </c>
      <c r="D17" s="3">
        <f>1/68</f>
        <v>1.4705882352941176E-2</v>
      </c>
      <c r="E17" s="3"/>
      <c r="F17" s="3">
        <f>3/69</f>
        <v>4.3478260869565216E-2</v>
      </c>
      <c r="G17" s="4">
        <f t="shared" si="0"/>
        <v>1.0002131287297529</v>
      </c>
    </row>
    <row r="18" spans="1:7" x14ac:dyDescent="0.25">
      <c r="A18" s="1" t="s">
        <v>19</v>
      </c>
      <c r="B18" s="3">
        <f>48/69</f>
        <v>0.69565217391304346</v>
      </c>
      <c r="C18" s="3">
        <f>18/69</f>
        <v>0.2608695652173913</v>
      </c>
      <c r="D18" s="3"/>
      <c r="E18" s="3"/>
      <c r="F18" s="3">
        <f>3/69</f>
        <v>4.3478260869565216E-2</v>
      </c>
      <c r="G18" s="4">
        <f t="shared" si="0"/>
        <v>1</v>
      </c>
    </row>
    <row r="19" spans="1:7" x14ac:dyDescent="0.25">
      <c r="A19" s="1" t="s">
        <v>20</v>
      </c>
      <c r="B19" s="3">
        <f>50/69</f>
        <v>0.72463768115942029</v>
      </c>
      <c r="C19" s="3">
        <f>18/69</f>
        <v>0.2608695652173913</v>
      </c>
      <c r="D19" s="3"/>
      <c r="E19" s="3"/>
      <c r="F19" s="3">
        <f>1/69</f>
        <v>1.4492753623188406E-2</v>
      </c>
      <c r="G19" s="4">
        <f t="shared" si="0"/>
        <v>0.99999999999999989</v>
      </c>
    </row>
    <row r="20" spans="1:7" x14ac:dyDescent="0.25">
      <c r="A20" s="1" t="s">
        <v>21</v>
      </c>
      <c r="B20" s="3">
        <f>49/69</f>
        <v>0.71014492753623193</v>
      </c>
      <c r="C20" s="3">
        <f>18/69</f>
        <v>0.2608695652173913</v>
      </c>
      <c r="D20" s="3">
        <f>1/69</f>
        <v>1.4492753623188406E-2</v>
      </c>
      <c r="E20" s="3"/>
      <c r="F20" s="3">
        <f>1/69</f>
        <v>1.4492753623188406E-2</v>
      </c>
      <c r="G20" s="4">
        <f t="shared" si="0"/>
        <v>1</v>
      </c>
    </row>
    <row r="21" spans="1:7" x14ac:dyDescent="0.25">
      <c r="A21" s="1" t="s">
        <v>22</v>
      </c>
      <c r="B21" s="3">
        <f>50/69</f>
        <v>0.72463768115942029</v>
      </c>
      <c r="C21" s="3">
        <f>15/69</f>
        <v>0.21739130434782608</v>
      </c>
      <c r="D21" s="3">
        <f>2/69</f>
        <v>2.8985507246376812E-2</v>
      </c>
      <c r="E21" s="3"/>
      <c r="F21" s="3">
        <f>2/69</f>
        <v>2.8985507246376812E-2</v>
      </c>
      <c r="G21" s="4">
        <f t="shared" si="0"/>
        <v>1</v>
      </c>
    </row>
    <row r="22" spans="1:7" x14ac:dyDescent="0.25">
      <c r="A22" s="1" t="s">
        <v>23</v>
      </c>
      <c r="B22" s="3">
        <f>50/69</f>
        <v>0.72463768115942029</v>
      </c>
      <c r="C22" s="3">
        <f>16/69</f>
        <v>0.2318840579710145</v>
      </c>
      <c r="D22" s="3"/>
      <c r="E22" s="3"/>
      <c r="F22" s="3">
        <f>3/69</f>
        <v>4.3478260869565216E-2</v>
      </c>
      <c r="G22" s="4">
        <f t="shared" si="0"/>
        <v>1</v>
      </c>
    </row>
    <row r="23" spans="1:7" x14ac:dyDescent="0.25">
      <c r="A23" s="1" t="s">
        <v>24</v>
      </c>
      <c r="B23" s="3">
        <f>54/69</f>
        <v>0.78260869565217395</v>
      </c>
      <c r="C23" s="3">
        <f>14/69</f>
        <v>0.20289855072463769</v>
      </c>
      <c r="D23" s="3"/>
      <c r="E23" s="3"/>
      <c r="F23" s="3">
        <f>1/69</f>
        <v>1.4492753623188406E-2</v>
      </c>
      <c r="G23" s="4">
        <f t="shared" si="0"/>
        <v>1</v>
      </c>
    </row>
    <row r="24" spans="1:7" x14ac:dyDescent="0.25">
      <c r="A24" s="1" t="s">
        <v>25</v>
      </c>
      <c r="B24" s="3">
        <f>53/69</f>
        <v>0.76811594202898548</v>
      </c>
      <c r="C24" s="3">
        <f>11/69</f>
        <v>0.15942028985507245</v>
      </c>
      <c r="D24" s="3">
        <f>2/69</f>
        <v>2.8985507246376812E-2</v>
      </c>
      <c r="E24" s="3"/>
      <c r="F24" s="3">
        <f>3/69</f>
        <v>4.3478260869565216E-2</v>
      </c>
      <c r="G24" s="4">
        <f t="shared" si="0"/>
        <v>0.99999999999999989</v>
      </c>
    </row>
    <row r="25" spans="1:7" x14ac:dyDescent="0.25">
      <c r="A25" s="1" t="s">
        <v>26</v>
      </c>
      <c r="B25" s="3">
        <f>52/69</f>
        <v>0.75362318840579712</v>
      </c>
      <c r="C25" s="3">
        <f>16/69</f>
        <v>0.2318840579710145</v>
      </c>
      <c r="D25" s="3"/>
      <c r="E25" s="3"/>
      <c r="F25" s="3">
        <f>1/69</f>
        <v>1.4492753623188406E-2</v>
      </c>
      <c r="G25" s="4">
        <f t="shared" si="0"/>
        <v>1</v>
      </c>
    </row>
    <row r="26" spans="1:7" x14ac:dyDescent="0.25">
      <c r="A26" s="1" t="s">
        <v>27</v>
      </c>
      <c r="B26" s="3">
        <f>51/69</f>
        <v>0.73913043478260865</v>
      </c>
      <c r="C26" s="3">
        <f>17/69</f>
        <v>0.24637681159420291</v>
      </c>
      <c r="D26" s="3"/>
      <c r="E26" s="3"/>
      <c r="F26" s="3">
        <f>1/69</f>
        <v>1.4492753623188406E-2</v>
      </c>
      <c r="G26" s="4">
        <f t="shared" si="0"/>
        <v>0.99999999999999989</v>
      </c>
    </row>
    <row r="27" spans="1:7" x14ac:dyDescent="0.25">
      <c r="A27" s="1" t="s">
        <v>28</v>
      </c>
      <c r="B27" s="3">
        <f>53/69</f>
        <v>0.76811594202898548</v>
      </c>
      <c r="C27" s="3">
        <f>14/69</f>
        <v>0.20289855072463769</v>
      </c>
      <c r="D27" s="3">
        <f>1/69</f>
        <v>1.4492753623188406E-2</v>
      </c>
      <c r="E27" s="3"/>
      <c r="F27" s="3">
        <f>1/69</f>
        <v>1.4492753623188406E-2</v>
      </c>
      <c r="G27" s="4">
        <f t="shared" si="0"/>
        <v>0.99999999999999989</v>
      </c>
    </row>
    <row r="28" spans="1:7" x14ac:dyDescent="0.25">
      <c r="A28" s="1" t="s">
        <v>29</v>
      </c>
      <c r="B28" s="3">
        <f>52/69</f>
        <v>0.75362318840579712</v>
      </c>
      <c r="C28" s="3">
        <f>15/69</f>
        <v>0.21739130434782608</v>
      </c>
      <c r="D28" s="3">
        <f>2/69</f>
        <v>2.8985507246376812E-2</v>
      </c>
      <c r="E28" s="3"/>
      <c r="F28" s="3"/>
      <c r="G28" s="4">
        <f t="shared" si="0"/>
        <v>1</v>
      </c>
    </row>
    <row r="29" spans="1:7" x14ac:dyDescent="0.25">
      <c r="A29" s="1" t="s">
        <v>30</v>
      </c>
      <c r="B29" s="3">
        <f>50/69</f>
        <v>0.72463768115942029</v>
      </c>
      <c r="C29" s="3">
        <f>17/69</f>
        <v>0.24637681159420291</v>
      </c>
      <c r="D29" s="3">
        <f>1/69</f>
        <v>1.4492753623188406E-2</v>
      </c>
      <c r="E29" s="3"/>
      <c r="F29" s="3">
        <f>1/69</f>
        <v>1.4492753623188406E-2</v>
      </c>
      <c r="G29" s="4">
        <f t="shared" si="0"/>
        <v>0.99999999999999989</v>
      </c>
    </row>
    <row r="30" spans="1:7" x14ac:dyDescent="0.25">
      <c r="A30" s="1" t="s">
        <v>31</v>
      </c>
      <c r="B30" s="3">
        <f>33/69</f>
        <v>0.47826086956521741</v>
      </c>
      <c r="C30" s="3">
        <f>18/69</f>
        <v>0.2608695652173913</v>
      </c>
      <c r="D30" s="3">
        <f>2/69</f>
        <v>2.8985507246376812E-2</v>
      </c>
      <c r="E30" s="3">
        <f>3/69</f>
        <v>4.3478260869565216E-2</v>
      </c>
      <c r="F30" s="3">
        <f>13/69</f>
        <v>0.18840579710144928</v>
      </c>
      <c r="G30" s="4">
        <f t="shared" si="0"/>
        <v>1</v>
      </c>
    </row>
    <row r="31" spans="1:7" x14ac:dyDescent="0.25">
      <c r="A31" s="7"/>
      <c r="B31" s="8"/>
      <c r="C31" s="8"/>
      <c r="D31" s="8"/>
      <c r="E31" s="8"/>
      <c r="F31" s="8"/>
      <c r="G31" s="9"/>
    </row>
    <row r="32" spans="1:7" x14ac:dyDescent="0.25">
      <c r="A32" s="10" t="s">
        <v>60</v>
      </c>
      <c r="B32" s="8"/>
      <c r="C32" s="8"/>
      <c r="D32" s="8"/>
      <c r="E32" s="8"/>
      <c r="F32" s="8"/>
      <c r="G32" s="9"/>
    </row>
    <row r="34" spans="1:2" x14ac:dyDescent="0.25">
      <c r="A34" t="s">
        <v>5</v>
      </c>
      <c r="B34" t="s">
        <v>33</v>
      </c>
    </row>
    <row r="35" spans="1:2" x14ac:dyDescent="0.25">
      <c r="A35" t="s">
        <v>6</v>
      </c>
      <c r="B35" t="s">
        <v>34</v>
      </c>
    </row>
    <row r="36" spans="1:2" x14ac:dyDescent="0.25">
      <c r="A36" t="s">
        <v>7</v>
      </c>
      <c r="B36" t="s">
        <v>32</v>
      </c>
    </row>
    <row r="37" spans="1:2" x14ac:dyDescent="0.25">
      <c r="A37" t="s">
        <v>8</v>
      </c>
      <c r="B37" t="s">
        <v>35</v>
      </c>
    </row>
    <row r="38" spans="1:2" x14ac:dyDescent="0.25">
      <c r="A38" t="s">
        <v>9</v>
      </c>
      <c r="B38" t="s">
        <v>57</v>
      </c>
    </row>
    <row r="39" spans="1:2" x14ac:dyDescent="0.25">
      <c r="A39" t="s">
        <v>10</v>
      </c>
      <c r="B39" t="s">
        <v>37</v>
      </c>
    </row>
    <row r="40" spans="1:2" x14ac:dyDescent="0.25">
      <c r="A40" t="s">
        <v>11</v>
      </c>
      <c r="B40" t="s">
        <v>38</v>
      </c>
    </row>
    <row r="41" spans="1:2" x14ac:dyDescent="0.25">
      <c r="A41" t="s">
        <v>12</v>
      </c>
      <c r="B41" t="s">
        <v>39</v>
      </c>
    </row>
    <row r="42" spans="1:2" x14ac:dyDescent="0.25">
      <c r="A42" t="s">
        <v>13</v>
      </c>
      <c r="B42" t="s">
        <v>40</v>
      </c>
    </row>
    <row r="43" spans="1:2" x14ac:dyDescent="0.25">
      <c r="A43" t="s">
        <v>14</v>
      </c>
      <c r="B43" t="s">
        <v>41</v>
      </c>
    </row>
    <row r="44" spans="1:2" x14ac:dyDescent="0.25">
      <c r="A44" t="s">
        <v>15</v>
      </c>
      <c r="B44" t="s">
        <v>42</v>
      </c>
    </row>
    <row r="45" spans="1:2" x14ac:dyDescent="0.25">
      <c r="A45" t="s">
        <v>16</v>
      </c>
      <c r="B45" t="s">
        <v>43</v>
      </c>
    </row>
    <row r="46" spans="1:2" x14ac:dyDescent="0.25">
      <c r="A46" t="s">
        <v>17</v>
      </c>
      <c r="B46" t="s">
        <v>58</v>
      </c>
    </row>
    <row r="47" spans="1:2" x14ac:dyDescent="0.25">
      <c r="A47" t="s">
        <v>18</v>
      </c>
      <c r="B47" t="s">
        <v>44</v>
      </c>
    </row>
    <row r="48" spans="1:2" x14ac:dyDescent="0.25">
      <c r="A48" t="s">
        <v>19</v>
      </c>
      <c r="B48" t="s">
        <v>45</v>
      </c>
    </row>
    <row r="49" spans="1:2" x14ac:dyDescent="0.25">
      <c r="A49" t="s">
        <v>20</v>
      </c>
      <c r="B49" t="s">
        <v>46</v>
      </c>
    </row>
    <row r="50" spans="1:2" x14ac:dyDescent="0.25">
      <c r="A50" t="s">
        <v>21</v>
      </c>
      <c r="B50" t="s">
        <v>47</v>
      </c>
    </row>
    <row r="51" spans="1:2" x14ac:dyDescent="0.25">
      <c r="A51" t="s">
        <v>22</v>
      </c>
      <c r="B51" t="s">
        <v>48</v>
      </c>
    </row>
    <row r="52" spans="1:2" x14ac:dyDescent="0.25">
      <c r="A52" t="s">
        <v>23</v>
      </c>
      <c r="B52" t="s">
        <v>49</v>
      </c>
    </row>
    <row r="53" spans="1:2" x14ac:dyDescent="0.25">
      <c r="A53" t="s">
        <v>24</v>
      </c>
      <c r="B53" t="s">
        <v>50</v>
      </c>
    </row>
    <row r="54" spans="1:2" x14ac:dyDescent="0.25">
      <c r="A54" t="s">
        <v>25</v>
      </c>
      <c r="B54" t="s">
        <v>51</v>
      </c>
    </row>
    <row r="55" spans="1:2" x14ac:dyDescent="0.25">
      <c r="A55" t="s">
        <v>26</v>
      </c>
      <c r="B55" t="s">
        <v>52</v>
      </c>
    </row>
    <row r="56" spans="1:2" x14ac:dyDescent="0.25">
      <c r="A56" t="s">
        <v>27</v>
      </c>
      <c r="B56" t="s">
        <v>53</v>
      </c>
    </row>
    <row r="57" spans="1:2" x14ac:dyDescent="0.25">
      <c r="A57" t="s">
        <v>28</v>
      </c>
      <c r="B57" t="s">
        <v>54</v>
      </c>
    </row>
    <row r="58" spans="1:2" x14ac:dyDescent="0.25">
      <c r="A58" t="s">
        <v>29</v>
      </c>
      <c r="B58" t="s">
        <v>59</v>
      </c>
    </row>
    <row r="59" spans="1:2" x14ac:dyDescent="0.25">
      <c r="A59" t="s">
        <v>30</v>
      </c>
      <c r="B59" t="s">
        <v>55</v>
      </c>
    </row>
    <row r="60" spans="1:2" x14ac:dyDescent="0.25">
      <c r="A60" t="s">
        <v>31</v>
      </c>
      <c r="B60" t="s">
        <v>56</v>
      </c>
    </row>
  </sheetData>
  <pageMargins left="0.7" right="0.7" top="0.75" bottom="0.75" header="0.3" footer="0.3"/>
  <pageSetup paperSize="9" orientation="portrait" r:id="rId1"/>
  <ignoredErrors>
    <ignoredError sqref="B20 F23:F24 D28:D2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PQ Results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Cassidy</dc:creator>
  <cp:lastModifiedBy>Emma Cassidy</cp:lastModifiedBy>
  <dcterms:created xsi:type="dcterms:W3CDTF">2025-01-28T14:40:24Z</dcterms:created>
  <dcterms:modified xsi:type="dcterms:W3CDTF">2025-01-28T16:24:00Z</dcterms:modified>
</cp:coreProperties>
</file>